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15" windowWidth="15480" windowHeight="11520"/>
  </bookViews>
  <sheets>
    <sheet name="UAS" sheetId="8" r:id="rId1"/>
  </sheets>
  <calcPr calcId="144525"/>
</workbook>
</file>

<file path=xl/calcChain.xml><?xml version="1.0" encoding="utf-8"?>
<calcChain xmlns="http://schemas.openxmlformats.org/spreadsheetml/2006/main">
  <c r="A8" i="8"/>
  <c r="A9"/>
  <c r="A10"/>
  <c r="A11"/>
  <c r="A12"/>
  <c r="A13"/>
  <c r="A14"/>
  <c r="A15"/>
  <c r="A16"/>
  <c r="A17"/>
  <c r="A18"/>
  <c r="A19"/>
  <c r="K11"/>
  <c r="J11"/>
  <c r="I11"/>
  <c r="L11"/>
  <c r="H11"/>
  <c r="A6"/>
  <c r="A7"/>
  <c r="K16"/>
  <c r="J16"/>
  <c r="K17"/>
  <c r="J17"/>
  <c r="K5"/>
  <c r="J5"/>
  <c r="D6"/>
  <c r="K7"/>
  <c r="J7"/>
  <c r="K8"/>
  <c r="J8"/>
  <c r="K9"/>
  <c r="J9"/>
  <c r="K10"/>
  <c r="J10"/>
  <c r="K12"/>
  <c r="J12"/>
  <c r="K13"/>
  <c r="J13"/>
  <c r="K14"/>
  <c r="J14"/>
  <c r="K15"/>
  <c r="J15"/>
  <c r="K18"/>
  <c r="K19"/>
  <c r="J19"/>
  <c r="H6"/>
  <c r="H17"/>
  <c r="I17"/>
  <c r="L17"/>
  <c r="I16"/>
  <c r="L16"/>
  <c r="H16"/>
  <c r="J18"/>
  <c r="J6"/>
  <c r="H19"/>
  <c r="I19"/>
  <c r="L19"/>
  <c r="I15"/>
  <c r="L15"/>
  <c r="H15"/>
  <c r="I13"/>
  <c r="L13"/>
  <c r="H13"/>
  <c r="I9"/>
  <c r="L9"/>
  <c r="H9"/>
  <c r="I7"/>
  <c r="L7"/>
  <c r="H7"/>
  <c r="H5"/>
  <c r="I5"/>
  <c r="I18"/>
  <c r="H14"/>
  <c r="I14"/>
  <c r="L14"/>
  <c r="H12"/>
  <c r="I12"/>
  <c r="L12"/>
  <c r="H10"/>
  <c r="I10"/>
  <c r="L10"/>
  <c r="H8"/>
  <c r="I8"/>
  <c r="L8"/>
  <c r="I6"/>
  <c r="J20"/>
  <c r="J21"/>
  <c r="L21"/>
  <c r="K6"/>
  <c r="L18"/>
  <c r="H18"/>
  <c r="K20"/>
  <c r="K22"/>
  <c r="J22"/>
  <c r="L5"/>
  <c r="I20"/>
  <c r="L6"/>
  <c r="K23"/>
  <c r="K24"/>
  <c r="J23"/>
  <c r="J24"/>
  <c r="K25"/>
  <c r="K27"/>
  <c r="J25"/>
  <c r="J27"/>
  <c r="L20"/>
  <c r="L22"/>
  <c r="I22"/>
  <c r="I24"/>
  <c r="L24"/>
  <c r="I23"/>
  <c r="L23"/>
  <c r="I25"/>
  <c r="I26"/>
  <c r="L26"/>
  <c r="I27"/>
  <c r="L25"/>
  <c r="L27"/>
  <c r="L28"/>
  <c r="L29"/>
</calcChain>
</file>

<file path=xl/sharedStrings.xml><?xml version="1.0" encoding="utf-8"?>
<sst xmlns="http://schemas.openxmlformats.org/spreadsheetml/2006/main" count="55" uniqueCount="41">
  <si>
    <t>Akumulators 12V 17Ah</t>
  </si>
  <si>
    <t>gab.</t>
  </si>
  <si>
    <t>Signalizācijas kabelis 2x0,8</t>
  </si>
  <si>
    <t>Sistēmas palaišana un nodošana ekspluatācijā</t>
  </si>
  <si>
    <t>Montāžas palīgmateriāli</t>
  </si>
  <si>
    <t>Nr. 
p.k.</t>
  </si>
  <si>
    <t>Iekārtu un materiālu nosaukums</t>
  </si>
  <si>
    <t>Mēr-vienība</t>
  </si>
  <si>
    <t>Daudzums</t>
  </si>
  <si>
    <t>Vienības izmaksas, Ls</t>
  </si>
  <si>
    <t>Kopējās izmaksas, Ls</t>
  </si>
  <si>
    <t>Darba alga, 
Ls</t>
  </si>
  <si>
    <t>Materiāli, Ls</t>
  </si>
  <si>
    <t>Mehānismi, Ls</t>
  </si>
  <si>
    <t>Kopā, 
Ls</t>
  </si>
  <si>
    <t>Mehānismi, 
Ls</t>
  </si>
  <si>
    <t>Summa, Ls</t>
  </si>
  <si>
    <t>Kopā</t>
  </si>
  <si>
    <t>Transporta izdevumi</t>
  </si>
  <si>
    <t>Tiešās izmaksas kopā</t>
  </si>
  <si>
    <t>Virsizdevumi</t>
  </si>
  <si>
    <t>Planotā peļņa</t>
  </si>
  <si>
    <t>Būvniecības izmaksas kopā</t>
  </si>
  <si>
    <t>Sociālais nodoklis</t>
  </si>
  <si>
    <t>Pavisam kopā bez PVN</t>
  </si>
  <si>
    <t>PVN</t>
  </si>
  <si>
    <t>Kopā ar PVN</t>
  </si>
  <si>
    <t>k-ts.</t>
  </si>
  <si>
    <t>m.</t>
  </si>
  <si>
    <t>Cieta caurule d32</t>
  </si>
  <si>
    <t>Kabeļu kanāls 60x40</t>
  </si>
  <si>
    <t>Kabeļu kanāls 10x20</t>
  </si>
  <si>
    <t>Ugunsdzēsības signalizācijas kabelis 2x0,8 E30</t>
  </si>
  <si>
    <t>Sirena arēja</t>
  </si>
  <si>
    <t>Rokas trauksmes poga</t>
  </si>
  <si>
    <t>Dūmu detektors</t>
  </si>
  <si>
    <t>Ugunsdrošības signalizācijas panelis Bentel J424</t>
  </si>
  <si>
    <t>Siltumu detektor</t>
  </si>
  <si>
    <t xml:space="preserve"> UGUNSDROŠĪBAS SIGNALIZĀCIJAS SISTĒMA</t>
  </si>
  <si>
    <t>Sirena iekšēja</t>
  </si>
  <si>
    <t>Ugunsdzēsības elektrokabelis 3x1,5 E30</t>
  </si>
</sst>
</file>

<file path=xl/styles.xml><?xml version="1.0" encoding="utf-8"?>
<styleSheet xmlns="http://schemas.openxmlformats.org/spreadsheetml/2006/main">
  <numFmts count="2">
    <numFmt numFmtId="164" formatCode="_-&quot;Ls&quot;\ * #,##0.00_-;\-&quot;Ls&quot;\ * #,##0.00_-;_-&quot;Ls&quot;\ * &quot;-&quot;??_-;_-@_-"/>
    <numFmt numFmtId="165" formatCode="#,##0_ ;\-#,##0\ "/>
  </numFmts>
  <fonts count="14">
    <font>
      <sz val="11"/>
      <color theme="1"/>
      <name val="Calibri"/>
      <family val="2"/>
      <charset val="186"/>
      <scheme val="minor"/>
    </font>
    <font>
      <sz val="10"/>
      <name val="Helv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Arial"/>
      <family val="2"/>
    </font>
    <font>
      <b/>
      <sz val="10"/>
      <color indexed="8"/>
      <name val="Times New Roman"/>
      <family val="1"/>
      <charset val="204"/>
    </font>
    <font>
      <sz val="10"/>
      <name val="Helv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2" fillId="0" borderId="0">
      <alignment vertical="center"/>
    </xf>
  </cellStyleXfs>
  <cellXfs count="50">
    <xf numFmtId="0" fontId="0" fillId="0" borderId="0" xfId="0"/>
    <xf numFmtId="0" fontId="5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right" vertical="center" wrapText="1"/>
    </xf>
    <xf numFmtId="2" fontId="4" fillId="0" borderId="1" xfId="2" applyNumberFormat="1" applyFont="1" applyBorder="1" applyAlignment="1">
      <alignment vertical="center" wrapText="1"/>
    </xf>
    <xf numFmtId="2" fontId="5" fillId="0" borderId="1" xfId="2" applyNumberFormat="1" applyFont="1" applyBorder="1" applyAlignment="1">
      <alignment vertical="center" wrapText="1"/>
    </xf>
    <xf numFmtId="2" fontId="5" fillId="0" borderId="0" xfId="2" applyNumberFormat="1" applyFont="1" applyBorder="1" applyAlignment="1">
      <alignment vertical="center" wrapText="1"/>
    </xf>
    <xf numFmtId="0" fontId="4" fillId="0" borderId="1" xfId="2" applyFont="1" applyBorder="1" applyAlignment="1">
      <alignment horizontal="right" vertical="center" wrapText="1"/>
    </xf>
    <xf numFmtId="10" fontId="4" fillId="0" borderId="1" xfId="2" applyNumberFormat="1" applyFont="1" applyBorder="1" applyAlignment="1">
      <alignment horizontal="center" vertical="center" wrapText="1"/>
    </xf>
    <xf numFmtId="2" fontId="4" fillId="0" borderId="0" xfId="2" applyNumberFormat="1" applyFont="1" applyBorder="1" applyAlignment="1">
      <alignment vertical="center" wrapText="1"/>
    </xf>
    <xf numFmtId="0" fontId="3" fillId="0" borderId="0" xfId="3" applyNumberFormat="1" applyFont="1" applyFill="1" applyBorder="1" applyAlignment="1" applyProtection="1">
      <alignment horizontal="center" vertical="center"/>
    </xf>
    <xf numFmtId="0" fontId="2" fillId="0" borderId="0" xfId="3" applyNumberFormat="1" applyFont="1" applyFill="1" applyBorder="1" applyAlignment="1" applyProtection="1">
      <alignment horizontal="right" vertical="center"/>
    </xf>
    <xf numFmtId="164" fontId="2" fillId="0" borderId="0" xfId="3" applyNumberFormat="1" applyFont="1" applyFill="1" applyBorder="1" applyAlignment="1" applyProtection="1">
      <alignment vertical="center"/>
    </xf>
    <xf numFmtId="0" fontId="2" fillId="0" borderId="0" xfId="4" applyNumberFormat="1" applyFont="1" applyFill="1" applyBorder="1" applyAlignment="1" applyProtection="1">
      <alignment horizontal="right" vertical="center"/>
    </xf>
    <xf numFmtId="164" fontId="2" fillId="0" borderId="0" xfId="4" applyNumberFormat="1" applyFont="1" applyFill="1" applyBorder="1" applyAlignment="1" applyProtection="1">
      <alignment horizontal="right" vertical="center"/>
    </xf>
    <xf numFmtId="164" fontId="2" fillId="0" borderId="0" xfId="4" applyNumberFormat="1" applyFont="1" applyFill="1" applyBorder="1" applyAlignment="1" applyProtection="1">
      <alignment vertical="center"/>
    </xf>
    <xf numFmtId="164" fontId="2" fillId="0" borderId="0" xfId="3" applyNumberFormat="1" applyFont="1" applyFill="1" applyBorder="1" applyAlignment="1" applyProtection="1">
      <alignment horizontal="right" vertical="center"/>
    </xf>
    <xf numFmtId="164" fontId="3" fillId="0" borderId="0" xfId="3" applyNumberFormat="1" applyFont="1" applyFill="1" applyBorder="1" applyAlignment="1" applyProtection="1">
      <alignment vertical="center"/>
    </xf>
    <xf numFmtId="164" fontId="3" fillId="0" borderId="0" xfId="3" applyNumberFormat="1" applyFont="1" applyFill="1" applyBorder="1" applyAlignment="1" applyProtection="1">
      <alignment horizontal="right" vertical="center"/>
    </xf>
    <xf numFmtId="0" fontId="2" fillId="0" borderId="0" xfId="3" applyNumberFormat="1" applyFont="1" applyFill="1" applyBorder="1" applyAlignment="1" applyProtection="1">
      <alignment vertical="center"/>
    </xf>
    <xf numFmtId="0" fontId="3" fillId="0" borderId="0" xfId="3" applyNumberFormat="1" applyFont="1" applyFill="1" applyBorder="1" applyAlignment="1" applyProtection="1">
      <alignment horizontal="right" vertical="center"/>
    </xf>
    <xf numFmtId="10" fontId="2" fillId="0" borderId="0" xfId="3" applyNumberFormat="1" applyFont="1" applyFill="1" applyBorder="1" applyAlignment="1" applyProtection="1">
      <alignment vertical="center"/>
    </xf>
    <xf numFmtId="165" fontId="2" fillId="0" borderId="0" xfId="3" applyNumberFormat="1" applyFont="1" applyFill="1" applyBorder="1" applyAlignment="1" applyProtection="1">
      <alignment vertical="center"/>
    </xf>
    <xf numFmtId="10" fontId="3" fillId="0" borderId="0" xfId="3" applyNumberFormat="1" applyFont="1" applyFill="1" applyBorder="1" applyAlignment="1" applyProtection="1">
      <alignment vertical="center"/>
    </xf>
    <xf numFmtId="0" fontId="8" fillId="0" borderId="0" xfId="1" applyFont="1"/>
    <xf numFmtId="0" fontId="7" fillId="2" borderId="1" xfId="1" applyFont="1" applyFill="1" applyBorder="1" applyAlignment="1">
      <alignment horizontal="left" vertical="center"/>
    </xf>
    <xf numFmtId="0" fontId="8" fillId="2" borderId="1" xfId="1" applyFont="1" applyFill="1" applyBorder="1"/>
    <xf numFmtId="0" fontId="8" fillId="0" borderId="0" xfId="1" applyFont="1" applyFill="1" applyBorder="1"/>
    <xf numFmtId="0" fontId="8" fillId="0" borderId="0" xfId="1" applyFont="1" applyBorder="1"/>
    <xf numFmtId="0" fontId="2" fillId="0" borderId="1" xfId="1" applyNumberFormat="1" applyFont="1" applyFill="1" applyBorder="1" applyAlignment="1">
      <alignment horizontal="left" vertical="center" wrapText="1"/>
    </xf>
    <xf numFmtId="2" fontId="8" fillId="0" borderId="1" xfId="1" applyNumberFormat="1" applyFont="1" applyBorder="1"/>
    <xf numFmtId="164" fontId="8" fillId="0" borderId="0" xfId="1" applyNumberFormat="1" applyFont="1" applyBorder="1"/>
    <xf numFmtId="0" fontId="2" fillId="0" borderId="1" xfId="1" applyNumberFormat="1" applyFont="1" applyFill="1" applyBorder="1" applyAlignment="1">
      <alignment vertical="center" wrapText="1"/>
    </xf>
    <xf numFmtId="2" fontId="8" fillId="0" borderId="0" xfId="1" applyNumberFormat="1" applyFont="1" applyBorder="1"/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9" fontId="2" fillId="0" borderId="0" xfId="5" applyNumberFormat="1" applyFont="1" applyFill="1" applyBorder="1" applyAlignment="1">
      <alignment horizontal="center" vertical="center" wrapText="1"/>
    </xf>
    <xf numFmtId="2" fontId="2" fillId="0" borderId="0" xfId="5" applyNumberFormat="1" applyFont="1" applyFill="1" applyBorder="1" applyAlignment="1">
      <alignment horizontal="center" vertical="center" wrapText="1"/>
    </xf>
    <xf numFmtId="9" fontId="8" fillId="0" borderId="0" xfId="1" applyNumberFormat="1" applyFont="1" applyBorder="1"/>
    <xf numFmtId="164" fontId="10" fillId="0" borderId="0" xfId="1" applyNumberFormat="1" applyFont="1" applyBorder="1"/>
    <xf numFmtId="2" fontId="2" fillId="0" borderId="0" xfId="5" applyNumberFormat="1" applyFont="1" applyFill="1" applyBorder="1" applyAlignment="1">
      <alignment horizontal="center" vertical="center" wrapText="1"/>
    </xf>
    <xf numFmtId="2" fontId="2" fillId="0" borderId="0" xfId="5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8">
    <cellStyle name="Normal" xfId="0" builtinId="0"/>
    <cellStyle name="Normal 2" xfId="1"/>
    <cellStyle name="Normal 2 2" xfId="2"/>
    <cellStyle name="Normal_19. Valmieras slimnica 21.09.2005" xfId="3"/>
    <cellStyle name="Normal_COST-PRICE AM VS UAS 2008 04 01" xfId="4"/>
    <cellStyle name="Normal_Sheet2" xfId="5"/>
    <cellStyle name="Style 1" xfId="6"/>
    <cellStyle name="Обычный_Final tame 23.04.2008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2:U44"/>
  <sheetViews>
    <sheetView tabSelected="1" topLeftCell="A16" zoomScale="110" zoomScaleNormal="110" workbookViewId="0">
      <selection activeCell="P15" sqref="P15"/>
    </sheetView>
  </sheetViews>
  <sheetFormatPr defaultRowHeight="12.75"/>
  <cols>
    <col min="1" max="1" width="5.140625" style="30" bestFit="1" customWidth="1"/>
    <col min="2" max="2" width="45.7109375" style="30" bestFit="1" customWidth="1"/>
    <col min="3" max="3" width="7.42578125" style="30" customWidth="1"/>
    <col min="4" max="4" width="9.5703125" style="30" bestFit="1" customWidth="1"/>
    <col min="5" max="5" width="7.5703125" style="30" customWidth="1"/>
    <col min="6" max="6" width="9.42578125" style="30" customWidth="1"/>
    <col min="7" max="7" width="10.28515625" style="30" customWidth="1"/>
    <col min="8" max="8" width="7.7109375" style="30" customWidth="1"/>
    <col min="9" max="9" width="8" style="30" customWidth="1"/>
    <col min="10" max="10" width="10.7109375" style="30" customWidth="1"/>
    <col min="11" max="11" width="11.28515625" style="30" customWidth="1"/>
    <col min="12" max="12" width="10.42578125" style="30" customWidth="1"/>
    <col min="13" max="13" width="12.28515625" style="30" customWidth="1"/>
    <col min="14" max="14" width="4.28515625" style="34" bestFit="1" customWidth="1"/>
    <col min="15" max="15" width="9.140625" style="34"/>
    <col min="16" max="16" width="9.42578125" style="34" bestFit="1" customWidth="1"/>
    <col min="17" max="17" width="12.42578125" style="34" bestFit="1" customWidth="1"/>
    <col min="18" max="18" width="11.42578125" style="34" bestFit="1" customWidth="1"/>
    <col min="19" max="19" width="12.28515625" style="34" bestFit="1" customWidth="1"/>
    <col min="20" max="20" width="12.42578125" style="34" bestFit="1" customWidth="1"/>
    <col min="21" max="21" width="10" style="34" bestFit="1" customWidth="1"/>
    <col min="22" max="16384" width="9.140625" style="30"/>
  </cols>
  <sheetData>
    <row r="2" spans="1:21" s="2" customFormat="1" ht="15" customHeight="1">
      <c r="A2" s="48" t="s">
        <v>5</v>
      </c>
      <c r="B2" s="48" t="s">
        <v>6</v>
      </c>
      <c r="C2" s="48" t="s">
        <v>7</v>
      </c>
      <c r="D2" s="48" t="s">
        <v>8</v>
      </c>
      <c r="E2" s="48" t="s">
        <v>9</v>
      </c>
      <c r="F2" s="49"/>
      <c r="G2" s="48"/>
      <c r="H2" s="48"/>
      <c r="I2" s="48" t="s">
        <v>10</v>
      </c>
      <c r="J2" s="48"/>
      <c r="K2" s="49"/>
      <c r="L2" s="48"/>
      <c r="M2" s="1"/>
      <c r="N2" s="46"/>
      <c r="O2" s="46"/>
      <c r="P2" s="46"/>
      <c r="Q2" s="46"/>
      <c r="R2" s="46"/>
      <c r="S2" s="47"/>
      <c r="T2" s="47"/>
      <c r="U2" s="47"/>
    </row>
    <row r="3" spans="1:21" s="2" customFormat="1" ht="38.25" customHeight="1">
      <c r="A3" s="48"/>
      <c r="B3" s="48"/>
      <c r="C3" s="48"/>
      <c r="D3" s="48"/>
      <c r="E3" s="40" t="s">
        <v>11</v>
      </c>
      <c r="F3" s="40" t="s">
        <v>12</v>
      </c>
      <c r="G3" s="40" t="s">
        <v>13</v>
      </c>
      <c r="H3" s="40" t="s">
        <v>14</v>
      </c>
      <c r="I3" s="40" t="s">
        <v>11</v>
      </c>
      <c r="J3" s="40" t="s">
        <v>12</v>
      </c>
      <c r="K3" s="40" t="s">
        <v>15</v>
      </c>
      <c r="L3" s="40" t="s">
        <v>16</v>
      </c>
      <c r="M3" s="1"/>
      <c r="N3" s="42"/>
      <c r="O3" s="43"/>
      <c r="P3" s="42"/>
      <c r="Q3" s="43"/>
      <c r="R3" s="43"/>
      <c r="S3" s="43"/>
      <c r="T3" s="43"/>
      <c r="U3" s="43"/>
    </row>
    <row r="4" spans="1:21">
      <c r="A4" s="3"/>
      <c r="B4" s="31" t="s">
        <v>38</v>
      </c>
      <c r="C4" s="4"/>
      <c r="D4" s="4"/>
      <c r="E4" s="32"/>
      <c r="F4" s="32"/>
      <c r="G4" s="32"/>
      <c r="H4" s="32"/>
      <c r="I4" s="32"/>
      <c r="J4" s="32"/>
      <c r="K4" s="32"/>
      <c r="L4" s="32"/>
      <c r="M4" s="33"/>
    </row>
    <row r="5" spans="1:21">
      <c r="A5" s="41">
        <v>1</v>
      </c>
      <c r="B5" s="35" t="s">
        <v>36</v>
      </c>
      <c r="C5" s="6" t="s">
        <v>27</v>
      </c>
      <c r="D5" s="6">
        <v>1</v>
      </c>
      <c r="E5" s="36">
        <v>17.25</v>
      </c>
      <c r="F5" s="36">
        <v>255.3</v>
      </c>
      <c r="G5" s="36">
        <v>0.02</v>
      </c>
      <c r="H5" s="36">
        <f t="shared" ref="H5:H19" si="0">SUM(E5:G5)</f>
        <v>272.57</v>
      </c>
      <c r="I5" s="36">
        <f t="shared" ref="I5:I19" si="1">D5*E5</f>
        <v>17.25</v>
      </c>
      <c r="J5" s="36">
        <f t="shared" ref="J5:J19" si="2">D5*F5</f>
        <v>255.3</v>
      </c>
      <c r="K5" s="36">
        <f t="shared" ref="K5:K19" si="3">D5*G5</f>
        <v>0.02</v>
      </c>
      <c r="L5" s="36">
        <f t="shared" ref="L5:L19" si="4">SUM(I5:K5)</f>
        <v>272.57</v>
      </c>
      <c r="M5" s="39"/>
      <c r="N5" s="44"/>
      <c r="O5" s="37"/>
      <c r="P5" s="44"/>
      <c r="Q5" s="37"/>
      <c r="R5" s="37"/>
      <c r="S5" s="37"/>
      <c r="T5" s="37"/>
      <c r="U5" s="37"/>
    </row>
    <row r="6" spans="1:21">
      <c r="A6" s="41">
        <f>A5+1</f>
        <v>2</v>
      </c>
      <c r="B6" s="35" t="s">
        <v>0</v>
      </c>
      <c r="C6" s="6" t="s">
        <v>1</v>
      </c>
      <c r="D6" s="6">
        <f>D5*2</f>
        <v>2</v>
      </c>
      <c r="E6" s="36">
        <v>0.35</v>
      </c>
      <c r="F6" s="36">
        <v>7.51</v>
      </c>
      <c r="G6" s="36">
        <v>0.02</v>
      </c>
      <c r="H6" s="36">
        <f t="shared" si="0"/>
        <v>7.879999999999999</v>
      </c>
      <c r="I6" s="36">
        <f t="shared" si="1"/>
        <v>0.7</v>
      </c>
      <c r="J6" s="36">
        <f t="shared" si="2"/>
        <v>15.02</v>
      </c>
      <c r="K6" s="36">
        <f t="shared" si="3"/>
        <v>0.04</v>
      </c>
      <c r="L6" s="36">
        <f t="shared" si="4"/>
        <v>15.759999999999998</v>
      </c>
      <c r="M6" s="39"/>
      <c r="N6" s="44"/>
      <c r="O6" s="37"/>
      <c r="P6" s="44"/>
      <c r="Q6" s="37"/>
      <c r="R6" s="37"/>
      <c r="S6" s="37"/>
      <c r="T6" s="37"/>
      <c r="U6" s="37"/>
    </row>
    <row r="7" spans="1:21">
      <c r="A7" s="41">
        <f t="shared" ref="A7:A19" si="5">A6+1</f>
        <v>3</v>
      </c>
      <c r="B7" s="35" t="s">
        <v>35</v>
      </c>
      <c r="C7" s="6" t="s">
        <v>1</v>
      </c>
      <c r="D7" s="6">
        <v>34</v>
      </c>
      <c r="E7" s="36">
        <v>4.5999999999999996</v>
      </c>
      <c r="F7" s="36">
        <v>7.42</v>
      </c>
      <c r="G7" s="36">
        <v>0.02</v>
      </c>
      <c r="H7" s="36">
        <f t="shared" si="0"/>
        <v>12.04</v>
      </c>
      <c r="I7" s="36">
        <f t="shared" si="1"/>
        <v>156.39999999999998</v>
      </c>
      <c r="J7" s="36">
        <f t="shared" si="2"/>
        <v>252.28</v>
      </c>
      <c r="K7" s="36">
        <f t="shared" si="3"/>
        <v>0.68</v>
      </c>
      <c r="L7" s="36">
        <f t="shared" si="4"/>
        <v>409.35999999999996</v>
      </c>
      <c r="M7" s="39"/>
      <c r="N7" s="44"/>
      <c r="O7" s="37"/>
      <c r="P7" s="44"/>
      <c r="Q7" s="37"/>
      <c r="R7" s="37"/>
      <c r="S7" s="37"/>
      <c r="T7" s="37"/>
      <c r="U7" s="37"/>
    </row>
    <row r="8" spans="1:21">
      <c r="A8" s="41">
        <f t="shared" si="5"/>
        <v>4</v>
      </c>
      <c r="B8" s="35" t="s">
        <v>37</v>
      </c>
      <c r="C8" s="6" t="s">
        <v>1</v>
      </c>
      <c r="D8" s="6">
        <v>10</v>
      </c>
      <c r="E8" s="36">
        <v>4.5999999999999996</v>
      </c>
      <c r="F8" s="36">
        <v>6.22</v>
      </c>
      <c r="G8" s="36">
        <v>0.02</v>
      </c>
      <c r="H8" s="36">
        <f t="shared" si="0"/>
        <v>10.84</v>
      </c>
      <c r="I8" s="36">
        <f t="shared" si="1"/>
        <v>46</v>
      </c>
      <c r="J8" s="36">
        <f t="shared" si="2"/>
        <v>62.199999999999996</v>
      </c>
      <c r="K8" s="36">
        <f t="shared" si="3"/>
        <v>0.2</v>
      </c>
      <c r="L8" s="36">
        <f t="shared" si="4"/>
        <v>108.39999999999999</v>
      </c>
      <c r="M8" s="39"/>
      <c r="N8" s="44"/>
      <c r="O8" s="37"/>
      <c r="P8" s="44"/>
      <c r="Q8" s="37"/>
      <c r="R8" s="37"/>
      <c r="S8" s="37"/>
      <c r="T8" s="37"/>
      <c r="U8" s="37"/>
    </row>
    <row r="9" spans="1:21">
      <c r="A9" s="41">
        <f t="shared" si="5"/>
        <v>5</v>
      </c>
      <c r="B9" s="38" t="s">
        <v>34</v>
      </c>
      <c r="C9" s="6" t="s">
        <v>1</v>
      </c>
      <c r="D9" s="6">
        <v>9</v>
      </c>
      <c r="E9" s="36">
        <v>4.5999999999999996</v>
      </c>
      <c r="F9" s="36">
        <v>7.06</v>
      </c>
      <c r="G9" s="36">
        <v>0.02</v>
      </c>
      <c r="H9" s="36">
        <f t="shared" si="0"/>
        <v>11.68</v>
      </c>
      <c r="I9" s="36">
        <f t="shared" si="1"/>
        <v>41.4</v>
      </c>
      <c r="J9" s="36">
        <f t="shared" si="2"/>
        <v>63.54</v>
      </c>
      <c r="K9" s="36">
        <f t="shared" si="3"/>
        <v>0.18</v>
      </c>
      <c r="L9" s="36">
        <f t="shared" si="4"/>
        <v>105.12</v>
      </c>
      <c r="M9" s="39"/>
      <c r="N9" s="44"/>
      <c r="O9" s="37"/>
      <c r="P9" s="44"/>
      <c r="Q9" s="37"/>
      <c r="R9" s="37"/>
      <c r="S9" s="37"/>
      <c r="T9" s="37"/>
      <c r="U9" s="37"/>
    </row>
    <row r="10" spans="1:21">
      <c r="A10" s="41">
        <f t="shared" si="5"/>
        <v>6</v>
      </c>
      <c r="B10" s="38" t="s">
        <v>33</v>
      </c>
      <c r="C10" s="6" t="s">
        <v>1</v>
      </c>
      <c r="D10" s="6">
        <v>1</v>
      </c>
      <c r="E10" s="36">
        <v>5.75</v>
      </c>
      <c r="F10" s="36">
        <v>14.93</v>
      </c>
      <c r="G10" s="36">
        <v>0.02</v>
      </c>
      <c r="H10" s="36">
        <f t="shared" si="0"/>
        <v>20.7</v>
      </c>
      <c r="I10" s="36">
        <f t="shared" si="1"/>
        <v>5.75</v>
      </c>
      <c r="J10" s="36">
        <f t="shared" si="2"/>
        <v>14.93</v>
      </c>
      <c r="K10" s="36">
        <f t="shared" si="3"/>
        <v>0.02</v>
      </c>
      <c r="L10" s="36">
        <f t="shared" si="4"/>
        <v>20.7</v>
      </c>
      <c r="M10" s="39"/>
      <c r="N10" s="44"/>
      <c r="O10" s="37"/>
      <c r="P10" s="44"/>
      <c r="Q10" s="37"/>
      <c r="R10" s="37"/>
      <c r="S10" s="37"/>
      <c r="T10" s="37"/>
      <c r="U10" s="37"/>
    </row>
    <row r="11" spans="1:21">
      <c r="A11" s="41">
        <f t="shared" si="5"/>
        <v>7</v>
      </c>
      <c r="B11" s="38" t="s">
        <v>39</v>
      </c>
      <c r="C11" s="6" t="s">
        <v>1</v>
      </c>
      <c r="D11" s="6">
        <v>8</v>
      </c>
      <c r="E11" s="36">
        <v>4.5999999999999996</v>
      </c>
      <c r="F11" s="36">
        <v>8.0299999999999994</v>
      </c>
      <c r="G11" s="36">
        <v>0.02</v>
      </c>
      <c r="H11" s="36">
        <f>SUM(E11:G11)</f>
        <v>12.649999999999999</v>
      </c>
      <c r="I11" s="36">
        <f>D11*E11</f>
        <v>36.799999999999997</v>
      </c>
      <c r="J11" s="36">
        <f>D11*F11</f>
        <v>64.239999999999995</v>
      </c>
      <c r="K11" s="36">
        <f>D11*G11</f>
        <v>0.16</v>
      </c>
      <c r="L11" s="36">
        <f>SUM(I11:K11)</f>
        <v>101.19999999999999</v>
      </c>
      <c r="M11" s="39"/>
      <c r="N11" s="44"/>
      <c r="O11" s="37"/>
      <c r="P11" s="44"/>
      <c r="Q11" s="37"/>
      <c r="R11" s="37"/>
      <c r="S11" s="37"/>
      <c r="T11" s="37"/>
      <c r="U11" s="37"/>
    </row>
    <row r="12" spans="1:21">
      <c r="A12" s="41">
        <f t="shared" si="5"/>
        <v>8</v>
      </c>
      <c r="B12" s="35" t="s">
        <v>2</v>
      </c>
      <c r="C12" s="6" t="s">
        <v>28</v>
      </c>
      <c r="D12" s="6">
        <v>850</v>
      </c>
      <c r="E12" s="36">
        <v>0.23</v>
      </c>
      <c r="F12" s="36">
        <v>0.13</v>
      </c>
      <c r="G12" s="36">
        <v>0.02</v>
      </c>
      <c r="H12" s="36">
        <f t="shared" si="0"/>
        <v>0.38</v>
      </c>
      <c r="I12" s="36">
        <f t="shared" si="1"/>
        <v>195.5</v>
      </c>
      <c r="J12" s="36">
        <f t="shared" si="2"/>
        <v>110.5</v>
      </c>
      <c r="K12" s="36">
        <f t="shared" si="3"/>
        <v>17</v>
      </c>
      <c r="L12" s="36">
        <f t="shared" si="4"/>
        <v>323</v>
      </c>
      <c r="M12" s="39"/>
      <c r="N12" s="44"/>
      <c r="O12" s="37"/>
      <c r="P12" s="44"/>
      <c r="Q12" s="37"/>
      <c r="R12" s="37"/>
      <c r="S12" s="37"/>
      <c r="T12" s="37"/>
      <c r="U12" s="37"/>
    </row>
    <row r="13" spans="1:21">
      <c r="A13" s="41">
        <f t="shared" si="5"/>
        <v>9</v>
      </c>
      <c r="B13" s="7" t="s">
        <v>32</v>
      </c>
      <c r="C13" s="6" t="s">
        <v>28</v>
      </c>
      <c r="D13" s="6">
        <v>200</v>
      </c>
      <c r="E13" s="36">
        <v>0.23</v>
      </c>
      <c r="F13" s="36">
        <v>0.36</v>
      </c>
      <c r="G13" s="36">
        <v>0.02</v>
      </c>
      <c r="H13" s="36">
        <f t="shared" si="0"/>
        <v>0.61</v>
      </c>
      <c r="I13" s="36">
        <f t="shared" si="1"/>
        <v>46</v>
      </c>
      <c r="J13" s="36">
        <f t="shared" si="2"/>
        <v>72</v>
      </c>
      <c r="K13" s="36">
        <f t="shared" si="3"/>
        <v>4</v>
      </c>
      <c r="L13" s="36">
        <f t="shared" si="4"/>
        <v>122</v>
      </c>
      <c r="M13" s="39"/>
      <c r="N13" s="44"/>
      <c r="O13" s="37"/>
      <c r="P13" s="44"/>
      <c r="Q13" s="37"/>
      <c r="R13" s="37"/>
      <c r="S13" s="37"/>
      <c r="T13" s="37"/>
      <c r="U13" s="37"/>
    </row>
    <row r="14" spans="1:21">
      <c r="A14" s="41">
        <f t="shared" si="5"/>
        <v>10</v>
      </c>
      <c r="B14" s="7" t="s">
        <v>40</v>
      </c>
      <c r="C14" s="6" t="s">
        <v>28</v>
      </c>
      <c r="D14" s="6">
        <v>70</v>
      </c>
      <c r="E14" s="36">
        <v>0.23</v>
      </c>
      <c r="F14" s="36">
        <v>0.7</v>
      </c>
      <c r="G14" s="36">
        <v>0.02</v>
      </c>
      <c r="H14" s="36">
        <f t="shared" si="0"/>
        <v>0.95</v>
      </c>
      <c r="I14" s="36">
        <f t="shared" si="1"/>
        <v>16.100000000000001</v>
      </c>
      <c r="J14" s="36">
        <f t="shared" si="2"/>
        <v>49</v>
      </c>
      <c r="K14" s="36">
        <f t="shared" si="3"/>
        <v>1.4000000000000001</v>
      </c>
      <c r="L14" s="36">
        <f t="shared" si="4"/>
        <v>66.5</v>
      </c>
      <c r="M14" s="39"/>
      <c r="N14" s="44"/>
      <c r="O14" s="37"/>
      <c r="P14" s="44"/>
      <c r="Q14" s="37"/>
      <c r="R14" s="37"/>
      <c r="S14" s="37"/>
      <c r="T14" s="37"/>
      <c r="U14" s="37"/>
    </row>
    <row r="15" spans="1:21">
      <c r="A15" s="41">
        <f t="shared" si="5"/>
        <v>11</v>
      </c>
      <c r="B15" s="35" t="s">
        <v>29</v>
      </c>
      <c r="C15" s="6" t="s">
        <v>28</v>
      </c>
      <c r="D15" s="6">
        <v>100</v>
      </c>
      <c r="E15" s="36">
        <v>0.23</v>
      </c>
      <c r="F15" s="36">
        <v>0.32</v>
      </c>
      <c r="G15" s="36">
        <v>0.02</v>
      </c>
      <c r="H15" s="36">
        <f t="shared" si="0"/>
        <v>0.57000000000000006</v>
      </c>
      <c r="I15" s="36">
        <f t="shared" si="1"/>
        <v>23</v>
      </c>
      <c r="J15" s="36">
        <f t="shared" si="2"/>
        <v>32</v>
      </c>
      <c r="K15" s="36">
        <f t="shared" si="3"/>
        <v>2</v>
      </c>
      <c r="L15" s="36">
        <f t="shared" si="4"/>
        <v>57</v>
      </c>
      <c r="M15" s="39"/>
      <c r="N15" s="44"/>
      <c r="O15" s="37"/>
      <c r="P15" s="44"/>
      <c r="Q15" s="37"/>
      <c r="R15" s="37"/>
      <c r="S15" s="37"/>
      <c r="T15" s="37"/>
      <c r="U15" s="37"/>
    </row>
    <row r="16" spans="1:21">
      <c r="A16" s="41">
        <f t="shared" si="5"/>
        <v>12</v>
      </c>
      <c r="B16" s="35" t="s">
        <v>30</v>
      </c>
      <c r="C16" s="6" t="s">
        <v>28</v>
      </c>
      <c r="D16" s="6">
        <v>150</v>
      </c>
      <c r="E16" s="36">
        <v>0.23</v>
      </c>
      <c r="F16" s="36">
        <v>2.4</v>
      </c>
      <c r="G16" s="36">
        <v>0.02</v>
      </c>
      <c r="H16" s="36">
        <f t="shared" si="0"/>
        <v>2.65</v>
      </c>
      <c r="I16" s="36">
        <f t="shared" si="1"/>
        <v>34.5</v>
      </c>
      <c r="J16" s="36">
        <f t="shared" si="2"/>
        <v>360</v>
      </c>
      <c r="K16" s="36">
        <f t="shared" si="3"/>
        <v>3</v>
      </c>
      <c r="L16" s="36">
        <f t="shared" si="4"/>
        <v>397.5</v>
      </c>
      <c r="M16" s="39"/>
      <c r="N16" s="44"/>
      <c r="O16" s="37"/>
      <c r="P16" s="44"/>
      <c r="Q16" s="37"/>
      <c r="R16" s="37"/>
      <c r="S16" s="37"/>
      <c r="T16" s="37"/>
      <c r="U16" s="37"/>
    </row>
    <row r="17" spans="1:21">
      <c r="A17" s="41">
        <f t="shared" si="5"/>
        <v>13</v>
      </c>
      <c r="B17" s="35" t="s">
        <v>31</v>
      </c>
      <c r="C17" s="6" t="s">
        <v>28</v>
      </c>
      <c r="D17" s="6">
        <v>250</v>
      </c>
      <c r="E17" s="36">
        <v>0.23</v>
      </c>
      <c r="F17" s="36">
        <v>0.41</v>
      </c>
      <c r="G17" s="36">
        <v>0.02</v>
      </c>
      <c r="H17" s="36">
        <f t="shared" si="0"/>
        <v>0.66</v>
      </c>
      <c r="I17" s="36">
        <f t="shared" si="1"/>
        <v>57.5</v>
      </c>
      <c r="J17" s="36">
        <f t="shared" si="2"/>
        <v>102.5</v>
      </c>
      <c r="K17" s="36">
        <f t="shared" si="3"/>
        <v>5</v>
      </c>
      <c r="L17" s="36">
        <f t="shared" si="4"/>
        <v>165</v>
      </c>
      <c r="M17" s="39"/>
      <c r="N17" s="44"/>
      <c r="O17" s="37"/>
      <c r="P17" s="44"/>
      <c r="Q17" s="37"/>
      <c r="R17" s="37"/>
      <c r="S17" s="37"/>
      <c r="T17" s="37"/>
      <c r="U17" s="37"/>
    </row>
    <row r="18" spans="1:21">
      <c r="A18" s="41">
        <f t="shared" si="5"/>
        <v>14</v>
      </c>
      <c r="B18" s="5" t="s">
        <v>4</v>
      </c>
      <c r="C18" s="6" t="s">
        <v>27</v>
      </c>
      <c r="D18" s="6">
        <v>1</v>
      </c>
      <c r="E18" s="36">
        <v>0</v>
      </c>
      <c r="F18" s="36">
        <v>72.58</v>
      </c>
      <c r="G18" s="36">
        <v>0.02</v>
      </c>
      <c r="H18" s="36">
        <f t="shared" si="0"/>
        <v>72.599999999999994</v>
      </c>
      <c r="I18" s="36">
        <f t="shared" si="1"/>
        <v>0</v>
      </c>
      <c r="J18" s="36">
        <f t="shared" si="2"/>
        <v>72.58</v>
      </c>
      <c r="K18" s="36">
        <f t="shared" si="3"/>
        <v>0.02</v>
      </c>
      <c r="L18" s="36">
        <f t="shared" si="4"/>
        <v>72.599999999999994</v>
      </c>
      <c r="M18" s="39"/>
      <c r="N18" s="44"/>
      <c r="O18" s="37"/>
      <c r="P18" s="44"/>
      <c r="Q18" s="37"/>
      <c r="R18" s="37"/>
      <c r="S18" s="37"/>
      <c r="T18" s="37"/>
      <c r="U18" s="37"/>
    </row>
    <row r="19" spans="1:21">
      <c r="A19" s="41">
        <f t="shared" si="5"/>
        <v>15</v>
      </c>
      <c r="B19" s="5" t="s">
        <v>3</v>
      </c>
      <c r="C19" s="6" t="s">
        <v>27</v>
      </c>
      <c r="D19" s="6">
        <v>1</v>
      </c>
      <c r="E19" s="36">
        <v>57.5</v>
      </c>
      <c r="F19" s="36">
        <v>0</v>
      </c>
      <c r="G19" s="36">
        <v>0</v>
      </c>
      <c r="H19" s="36">
        <f t="shared" si="0"/>
        <v>57.5</v>
      </c>
      <c r="I19" s="36">
        <f t="shared" si="1"/>
        <v>57.5</v>
      </c>
      <c r="J19" s="36">
        <f t="shared" si="2"/>
        <v>0</v>
      </c>
      <c r="K19" s="36">
        <f t="shared" si="3"/>
        <v>0</v>
      </c>
      <c r="L19" s="36">
        <f t="shared" si="4"/>
        <v>57.5</v>
      </c>
      <c r="M19" s="39"/>
      <c r="N19" s="44"/>
      <c r="O19" s="37"/>
      <c r="P19" s="44"/>
      <c r="Q19" s="37"/>
      <c r="R19" s="37"/>
      <c r="S19" s="37"/>
      <c r="T19" s="37"/>
      <c r="U19" s="37"/>
    </row>
    <row r="20" spans="1:21">
      <c r="A20" s="8"/>
      <c r="B20" s="9" t="s">
        <v>17</v>
      </c>
      <c r="C20" s="8"/>
      <c r="D20" s="8"/>
      <c r="E20" s="10"/>
      <c r="F20" s="10"/>
      <c r="G20" s="10"/>
      <c r="H20" s="36"/>
      <c r="I20" s="11">
        <f>SUBTOTAL(9,I5:I19)</f>
        <v>734.4</v>
      </c>
      <c r="J20" s="11">
        <f>SUBTOTAL(9,J5:J19)</f>
        <v>1526.09</v>
      </c>
      <c r="K20" s="11">
        <f>SUBTOTAL(9,K5:K19)</f>
        <v>33.720000000000006</v>
      </c>
      <c r="L20" s="11">
        <f>SUBTOTAL(9,L5:L19)</f>
        <v>2294.2099999999996</v>
      </c>
      <c r="M20" s="12"/>
      <c r="O20" s="37"/>
      <c r="Q20" s="37"/>
      <c r="R20" s="37"/>
      <c r="S20" s="45"/>
      <c r="T20" s="45"/>
      <c r="U20" s="45"/>
    </row>
    <row r="21" spans="1:21">
      <c r="A21" s="8"/>
      <c r="B21" s="13" t="s">
        <v>18</v>
      </c>
      <c r="C21" s="8"/>
      <c r="D21" s="14">
        <v>0.03</v>
      </c>
      <c r="E21" s="10"/>
      <c r="F21" s="10"/>
      <c r="G21" s="10"/>
      <c r="H21" s="36"/>
      <c r="I21" s="10"/>
      <c r="J21" s="10">
        <f>ROUND(J20*D21,2)</f>
        <v>45.78</v>
      </c>
      <c r="K21" s="10"/>
      <c r="L21" s="10">
        <f>SUM(I21:K21)</f>
        <v>45.78</v>
      </c>
      <c r="M21" s="15"/>
    </row>
    <row r="22" spans="1:21">
      <c r="A22" s="8"/>
      <c r="B22" s="9" t="s">
        <v>19</v>
      </c>
      <c r="C22" s="8"/>
      <c r="D22" s="14"/>
      <c r="E22" s="10"/>
      <c r="F22" s="10"/>
      <c r="G22" s="10"/>
      <c r="H22" s="36"/>
      <c r="I22" s="11">
        <f>SUBTOTAL(9,I4:I21)</f>
        <v>734.4</v>
      </c>
      <c r="J22" s="11">
        <f>SUBTOTAL(9,J4:J21)</f>
        <v>1571.87</v>
      </c>
      <c r="K22" s="11">
        <f>SUBTOTAL(9,K4:K21)</f>
        <v>33.720000000000006</v>
      </c>
      <c r="L22" s="11">
        <f>SUBTOTAL(9,L4:L21)</f>
        <v>2339.9899999999998</v>
      </c>
      <c r="M22" s="12"/>
    </row>
    <row r="23" spans="1:21">
      <c r="A23" s="8"/>
      <c r="B23" s="13" t="s">
        <v>20</v>
      </c>
      <c r="C23" s="8"/>
      <c r="D23" s="14">
        <v>0.02</v>
      </c>
      <c r="E23" s="10"/>
      <c r="F23" s="10"/>
      <c r="G23" s="10"/>
      <c r="H23" s="36"/>
      <c r="I23" s="10">
        <f>ROUND(I22*D23,2)</f>
        <v>14.69</v>
      </c>
      <c r="J23" s="10">
        <f>ROUND(J22*D23,2)</f>
        <v>31.44</v>
      </c>
      <c r="K23" s="10">
        <f>ROUND(K22*D23,2)</f>
        <v>0.67</v>
      </c>
      <c r="L23" s="10">
        <f>SUM(I23:K23)</f>
        <v>46.800000000000004</v>
      </c>
      <c r="M23" s="15"/>
    </row>
    <row r="24" spans="1:21">
      <c r="A24" s="8"/>
      <c r="B24" s="13" t="s">
        <v>21</v>
      </c>
      <c r="C24" s="8"/>
      <c r="D24" s="14">
        <v>0.02</v>
      </c>
      <c r="E24" s="10"/>
      <c r="F24" s="10"/>
      <c r="G24" s="10"/>
      <c r="H24" s="36"/>
      <c r="I24" s="10">
        <f>ROUND(I22*D24,2)</f>
        <v>14.69</v>
      </c>
      <c r="J24" s="10">
        <f>ROUND(J22*D24,2)</f>
        <v>31.44</v>
      </c>
      <c r="K24" s="10">
        <f>ROUND(K22*D24,2)</f>
        <v>0.67</v>
      </c>
      <c r="L24" s="10">
        <f>SUM(I24:K24)</f>
        <v>46.800000000000004</v>
      </c>
      <c r="M24" s="15"/>
    </row>
    <row r="25" spans="1:21">
      <c r="A25" s="8"/>
      <c r="B25" s="9" t="s">
        <v>22</v>
      </c>
      <c r="C25" s="8"/>
      <c r="D25" s="14"/>
      <c r="E25" s="10"/>
      <c r="F25" s="10"/>
      <c r="G25" s="10"/>
      <c r="H25" s="36"/>
      <c r="I25" s="11">
        <f>SUBTOTAL(9,I4:I24)</f>
        <v>763.78000000000009</v>
      </c>
      <c r="J25" s="11">
        <f>SUBTOTAL(9,J4:J24)</f>
        <v>1634.75</v>
      </c>
      <c r="K25" s="11">
        <f>SUBTOTAL(9,K4:K24)</f>
        <v>35.060000000000009</v>
      </c>
      <c r="L25" s="11">
        <f>SUBTOTAL(9,L4:L24)</f>
        <v>2433.59</v>
      </c>
      <c r="M25" s="12"/>
    </row>
    <row r="26" spans="1:21">
      <c r="A26" s="8"/>
      <c r="B26" s="13" t="s">
        <v>23</v>
      </c>
      <c r="C26" s="8"/>
      <c r="D26" s="14">
        <v>0.2409</v>
      </c>
      <c r="E26" s="10"/>
      <c r="F26" s="10"/>
      <c r="G26" s="10"/>
      <c r="H26" s="36"/>
      <c r="I26" s="10">
        <f>ROUND(I25*D26,2)</f>
        <v>183.99</v>
      </c>
      <c r="J26" s="10"/>
      <c r="K26" s="10"/>
      <c r="L26" s="10">
        <f>SUM(I26:K26)</f>
        <v>183.99</v>
      </c>
      <c r="M26" s="15"/>
    </row>
    <row r="27" spans="1:21">
      <c r="A27" s="8"/>
      <c r="B27" s="9" t="s">
        <v>24</v>
      </c>
      <c r="C27" s="8"/>
      <c r="D27" s="14"/>
      <c r="E27" s="10"/>
      <c r="F27" s="10"/>
      <c r="G27" s="10"/>
      <c r="H27" s="36"/>
      <c r="I27" s="11">
        <f>SUBTOTAL(9,I4:I26)</f>
        <v>947.7700000000001</v>
      </c>
      <c r="J27" s="11">
        <f>SUBTOTAL(9,J4:J26)</f>
        <v>1634.75</v>
      </c>
      <c r="K27" s="11">
        <f>SUBTOTAL(9,K4:K26)</f>
        <v>35.060000000000009</v>
      </c>
      <c r="L27" s="11">
        <f>SUBTOTAL(9,L4:L26)</f>
        <v>2617.58</v>
      </c>
      <c r="M27" s="12"/>
    </row>
    <row r="28" spans="1:21">
      <c r="A28" s="8"/>
      <c r="B28" s="13" t="s">
        <v>25</v>
      </c>
      <c r="C28" s="8"/>
      <c r="D28" s="14">
        <v>0.22</v>
      </c>
      <c r="E28" s="10"/>
      <c r="F28" s="10"/>
      <c r="G28" s="10"/>
      <c r="H28" s="36"/>
      <c r="I28" s="10"/>
      <c r="J28" s="10"/>
      <c r="K28" s="10"/>
      <c r="L28" s="10">
        <f>ROUND(L27*D28,2)</f>
        <v>575.87</v>
      </c>
      <c r="M28" s="15"/>
      <c r="P28" s="16"/>
      <c r="Q28" s="17"/>
      <c r="R28" s="18"/>
      <c r="S28" s="18"/>
    </row>
    <row r="29" spans="1:21">
      <c r="A29" s="8"/>
      <c r="B29" s="9" t="s">
        <v>26</v>
      </c>
      <c r="C29" s="8"/>
      <c r="D29" s="14"/>
      <c r="E29" s="10"/>
      <c r="F29" s="10"/>
      <c r="G29" s="10"/>
      <c r="H29" s="36"/>
      <c r="I29" s="10"/>
      <c r="J29" s="10"/>
      <c r="K29" s="10"/>
      <c r="L29" s="11">
        <f>SUBTOTAL(9,L4:L28)</f>
        <v>3193.45</v>
      </c>
      <c r="M29" s="12"/>
      <c r="P29" s="19"/>
      <c r="Q29" s="20"/>
      <c r="R29" s="21"/>
      <c r="S29" s="21"/>
    </row>
    <row r="30" spans="1:21">
      <c r="P30" s="17"/>
      <c r="Q30" s="22"/>
      <c r="R30" s="23"/>
      <c r="S30" s="23"/>
    </row>
    <row r="31" spans="1:21">
      <c r="P31" s="17"/>
      <c r="Q31" s="22"/>
      <c r="R31" s="18"/>
      <c r="S31" s="18"/>
    </row>
    <row r="32" spans="1:21">
      <c r="P32" s="17"/>
      <c r="Q32" s="24"/>
      <c r="R32" s="23"/>
      <c r="S32" s="18"/>
    </row>
    <row r="33" spans="16:19">
      <c r="P33" s="17"/>
      <c r="Q33" s="18"/>
      <c r="R33" s="18"/>
      <c r="S33" s="25"/>
    </row>
    <row r="34" spans="16:19">
      <c r="P34" s="26"/>
      <c r="Q34" s="18"/>
      <c r="R34" s="23"/>
      <c r="S34" s="27"/>
    </row>
    <row r="35" spans="16:19">
      <c r="P35" s="17"/>
      <c r="Q35" s="18"/>
      <c r="R35" s="25"/>
      <c r="S35" s="25"/>
    </row>
    <row r="36" spans="16:19">
      <c r="P36" s="17"/>
      <c r="Q36" s="18"/>
      <c r="R36" s="28"/>
      <c r="S36" s="25"/>
    </row>
    <row r="37" spans="16:19">
      <c r="P37" s="17"/>
      <c r="Q37" s="18"/>
      <c r="R37" s="25"/>
      <c r="S37" s="25"/>
    </row>
    <row r="38" spans="16:19">
      <c r="P38" s="17"/>
      <c r="Q38" s="23"/>
      <c r="R38" s="25"/>
      <c r="S38" s="25"/>
    </row>
    <row r="39" spans="16:19">
      <c r="P39" s="17"/>
      <c r="Q39" s="18"/>
      <c r="R39" s="25"/>
      <c r="S39" s="25"/>
    </row>
    <row r="40" spans="16:19">
      <c r="P40" s="26"/>
      <c r="Q40" s="18"/>
      <c r="R40" s="25"/>
      <c r="S40" s="25"/>
    </row>
    <row r="41" spans="16:19">
      <c r="P41" s="17"/>
      <c r="Q41" s="18"/>
      <c r="R41" s="27"/>
      <c r="S41" s="25"/>
    </row>
    <row r="42" spans="16:19">
      <c r="P42" s="17"/>
      <c r="Q42" s="18"/>
      <c r="R42" s="27"/>
      <c r="S42" s="25"/>
    </row>
    <row r="43" spans="16:19">
      <c r="P43" s="17"/>
      <c r="Q43" s="18"/>
      <c r="R43" s="27"/>
      <c r="S43" s="25"/>
    </row>
    <row r="44" spans="16:19">
      <c r="P44" s="17"/>
      <c r="Q44" s="23"/>
      <c r="R44" s="29"/>
      <c r="S44" s="25"/>
    </row>
  </sheetData>
  <mergeCells count="8">
    <mergeCell ref="N2:R2"/>
    <mergeCell ref="S2:U2"/>
    <mergeCell ref="A2:A3"/>
    <mergeCell ref="B2:B3"/>
    <mergeCell ref="C2:C3"/>
    <mergeCell ref="D2:D3"/>
    <mergeCell ref="E2:H2"/>
    <mergeCell ref="I2:L2"/>
  </mergeCells>
  <phoneticPr fontId="0" type="noConversion"/>
  <pageMargins left="0.39370078740157483" right="0.39370078740157483" top="0.74803149606299213" bottom="0.74803149606299213" header="0.31496062992125984" footer="0.31496062992125984"/>
  <pageSetup paperSize="9" scale="95" orientation="landscape" r:id="rId1"/>
  <ignoredErrors>
    <ignoredError sqref="H5 H7:H8 H9:H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amiroshniks</dc:creator>
  <cp:lastModifiedBy>User</cp:lastModifiedBy>
  <cp:lastPrinted>2011-05-29T12:04:01Z</cp:lastPrinted>
  <dcterms:created xsi:type="dcterms:W3CDTF">2011-02-14T07:27:08Z</dcterms:created>
  <dcterms:modified xsi:type="dcterms:W3CDTF">2011-05-29T12:04:02Z</dcterms:modified>
</cp:coreProperties>
</file>